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" i="3"/>
  <c r="F2" s="1"/>
  <c r="E3"/>
  <c r="E4"/>
  <c r="E5"/>
  <c r="E6"/>
  <c r="E7"/>
  <c r="E8"/>
  <c r="E9"/>
  <c r="E10"/>
  <c r="E11"/>
  <c r="E12"/>
  <c r="D39"/>
  <c r="F39" s="1"/>
  <c r="D38"/>
  <c r="D37"/>
  <c r="D36"/>
  <c r="D35"/>
  <c r="D34"/>
  <c r="D33"/>
  <c r="D32"/>
  <c r="D31"/>
  <c r="D30"/>
  <c r="D29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F14" l="1"/>
  <c r="F16"/>
  <c r="F18"/>
  <c r="F20"/>
  <c r="F22"/>
  <c r="F24"/>
  <c r="F26"/>
  <c r="F28"/>
  <c r="F13"/>
  <c r="F15"/>
  <c r="F17"/>
  <c r="F19"/>
  <c r="F21"/>
  <c r="F23"/>
  <c r="F4"/>
  <c r="F5"/>
  <c r="F3"/>
  <c r="F25"/>
  <c r="F27"/>
  <c r="F31"/>
  <c r="F33"/>
  <c r="F35"/>
  <c r="F37"/>
  <c r="F32"/>
  <c r="F34"/>
  <c r="F36"/>
  <c r="F38"/>
  <c r="F29"/>
  <c r="F30"/>
  <c r="F12"/>
  <c r="F10"/>
  <c r="F8"/>
  <c r="F6"/>
  <c r="F11"/>
  <c r="F9"/>
  <c r="F7"/>
</calcChain>
</file>

<file path=xl/sharedStrings.xml><?xml version="1.0" encoding="utf-8"?>
<sst xmlns="http://schemas.openxmlformats.org/spreadsheetml/2006/main" count="7" uniqueCount="7">
  <si>
    <t>Открытый интерес опцион CALL</t>
  </si>
  <si>
    <t>Открытый интерес опцион PUT</t>
  </si>
  <si>
    <t>Страйки (фьючерс на индекс РТС)</t>
  </si>
  <si>
    <t>Выплаты CALL OPTION</t>
  </si>
  <si>
    <t>Выплаты PUT OPTION</t>
  </si>
  <si>
    <t>Функция PAYROLL</t>
  </si>
  <si>
    <t>минимальное значение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</si>
</sst>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u/>
      <sz val="10"/>
      <color indexed="12"/>
      <name val="Arial"/>
    </font>
    <font>
      <b/>
      <sz val="11"/>
      <color theme="0" tint="-4.9989318521683403E-2"/>
      <name val="Arial"/>
      <family val="2"/>
      <charset val="204"/>
    </font>
    <font>
      <sz val="10"/>
      <name val="Arial"/>
      <family val="2"/>
      <charset val="204"/>
    </font>
    <font>
      <b/>
      <sz val="14"/>
      <color theme="0" tint="-4.9989318521683403E-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33"/>
        <bgColor indexed="64"/>
      </patternFill>
    </fill>
  </fills>
  <borders count="2">
    <border>
      <left/>
      <right/>
      <top/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right" wrapText="1"/>
    </xf>
    <xf numFmtId="0" fontId="0" fillId="3" borderId="0" xfId="0" applyFill="1"/>
    <xf numFmtId="0" fontId="0" fillId="4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CFF33"/>
      <color rgb="FFFFFF99"/>
      <color rgb="FFFFFFCC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>
        <c:manualLayout>
          <c:layoutTarget val="inner"/>
          <c:xMode val="edge"/>
          <c:yMode val="edge"/>
          <c:x val="9.451601126725924E-2"/>
          <c:y val="2.9460415255850185E-2"/>
          <c:w val="0.77360494652663292"/>
          <c:h val="0.87775349329225916"/>
        </c:manualLayout>
      </c:layout>
      <c:lineChart>
        <c:grouping val="standard"/>
        <c:ser>
          <c:idx val="0"/>
          <c:order val="0"/>
          <c:tx>
            <c:v>функция выплат</c:v>
          </c:tx>
          <c:marker>
            <c:symbol val="none"/>
          </c:marker>
          <c:cat>
            <c:numRef>
              <c:f>Лист3!$B$2:$B$39</c:f>
              <c:numCache>
                <c:formatCode>General</c:formatCode>
                <c:ptCount val="38"/>
                <c:pt idx="0">
                  <c:v>65000</c:v>
                </c:pt>
                <c:pt idx="1">
                  <c:v>70000</c:v>
                </c:pt>
                <c:pt idx="2">
                  <c:v>75000</c:v>
                </c:pt>
                <c:pt idx="3">
                  <c:v>80000</c:v>
                </c:pt>
                <c:pt idx="4">
                  <c:v>85000</c:v>
                </c:pt>
                <c:pt idx="5">
                  <c:v>90000</c:v>
                </c:pt>
                <c:pt idx="6">
                  <c:v>95000</c:v>
                </c:pt>
                <c:pt idx="7">
                  <c:v>100000</c:v>
                </c:pt>
                <c:pt idx="8">
                  <c:v>105000</c:v>
                </c:pt>
                <c:pt idx="9">
                  <c:v>110000</c:v>
                </c:pt>
                <c:pt idx="10">
                  <c:v>115000</c:v>
                </c:pt>
                <c:pt idx="11">
                  <c:v>120000</c:v>
                </c:pt>
                <c:pt idx="12">
                  <c:v>125000</c:v>
                </c:pt>
                <c:pt idx="13">
                  <c:v>130000</c:v>
                </c:pt>
                <c:pt idx="14">
                  <c:v>135000</c:v>
                </c:pt>
                <c:pt idx="15">
                  <c:v>140000</c:v>
                </c:pt>
                <c:pt idx="16">
                  <c:v>145000</c:v>
                </c:pt>
                <c:pt idx="17">
                  <c:v>150000</c:v>
                </c:pt>
                <c:pt idx="18">
                  <c:v>155000</c:v>
                </c:pt>
                <c:pt idx="19">
                  <c:v>160000</c:v>
                </c:pt>
                <c:pt idx="20">
                  <c:v>165000</c:v>
                </c:pt>
                <c:pt idx="21">
                  <c:v>170000</c:v>
                </c:pt>
                <c:pt idx="22">
                  <c:v>175000</c:v>
                </c:pt>
                <c:pt idx="23">
                  <c:v>180000</c:v>
                </c:pt>
                <c:pt idx="24">
                  <c:v>185000</c:v>
                </c:pt>
                <c:pt idx="25">
                  <c:v>190000</c:v>
                </c:pt>
                <c:pt idx="26">
                  <c:v>195000</c:v>
                </c:pt>
                <c:pt idx="27">
                  <c:v>200000</c:v>
                </c:pt>
                <c:pt idx="28">
                  <c:v>205000</c:v>
                </c:pt>
                <c:pt idx="29">
                  <c:v>210000</c:v>
                </c:pt>
                <c:pt idx="30">
                  <c:v>215000</c:v>
                </c:pt>
                <c:pt idx="31">
                  <c:v>220000</c:v>
                </c:pt>
                <c:pt idx="32">
                  <c:v>225000</c:v>
                </c:pt>
                <c:pt idx="33">
                  <c:v>230000</c:v>
                </c:pt>
                <c:pt idx="34">
                  <c:v>235000</c:v>
                </c:pt>
                <c:pt idx="35">
                  <c:v>240000</c:v>
                </c:pt>
                <c:pt idx="36">
                  <c:v>245000</c:v>
                </c:pt>
                <c:pt idx="37">
                  <c:v>250000</c:v>
                </c:pt>
              </c:numCache>
            </c:numRef>
          </c:cat>
          <c:val>
            <c:numRef>
              <c:f>Лист3!$F$2:$F$28</c:f>
              <c:numCache>
                <c:formatCode>General</c:formatCode>
                <c:ptCount val="27"/>
                <c:pt idx="0">
                  <c:v>16466180000</c:v>
                </c:pt>
                <c:pt idx="1">
                  <c:v>15288070000</c:v>
                </c:pt>
                <c:pt idx="2">
                  <c:v>14109960000</c:v>
                </c:pt>
                <c:pt idx="3">
                  <c:v>12931850000</c:v>
                </c:pt>
                <c:pt idx="4">
                  <c:v>11759390000</c:v>
                </c:pt>
                <c:pt idx="5">
                  <c:v>10590060000</c:v>
                </c:pt>
                <c:pt idx="6">
                  <c:v>9429500000</c:v>
                </c:pt>
                <c:pt idx="7">
                  <c:v>8272320000</c:v>
                </c:pt>
                <c:pt idx="8">
                  <c:v>7139230000</c:v>
                </c:pt>
                <c:pt idx="9">
                  <c:v>6016500000</c:v>
                </c:pt>
                <c:pt idx="10">
                  <c:v>4916800000</c:v>
                </c:pt>
                <c:pt idx="11">
                  <c:v>3831300000</c:v>
                </c:pt>
                <c:pt idx="12">
                  <c:v>2991720000</c:v>
                </c:pt>
                <c:pt idx="13">
                  <c:v>2246800000</c:v>
                </c:pt>
                <c:pt idx="14">
                  <c:v>1657580000</c:v>
                </c:pt>
                <c:pt idx="15">
                  <c:v>1239460000</c:v>
                </c:pt>
                <c:pt idx="16">
                  <c:v>1054340000</c:v>
                </c:pt>
                <c:pt idx="17">
                  <c:v>1123400000</c:v>
                </c:pt>
                <c:pt idx="18">
                  <c:v>1386830000</c:v>
                </c:pt>
                <c:pt idx="19">
                  <c:v>1836680000</c:v>
                </c:pt>
                <c:pt idx="20">
                  <c:v>2413230000</c:v>
                </c:pt>
                <c:pt idx="21">
                  <c:v>3134620000</c:v>
                </c:pt>
                <c:pt idx="22">
                  <c:v>3957420000</c:v>
                </c:pt>
                <c:pt idx="23">
                  <c:v>4840600000</c:v>
                </c:pt>
                <c:pt idx="24">
                  <c:v>5745970000</c:v>
                </c:pt>
                <c:pt idx="25">
                  <c:v>6664550000</c:v>
                </c:pt>
                <c:pt idx="26">
                  <c:v>7585610000</c:v>
                </c:pt>
              </c:numCache>
            </c:numRef>
          </c:val>
        </c:ser>
        <c:marker val="1"/>
        <c:axId val="71333376"/>
        <c:axId val="71334912"/>
      </c:lineChart>
      <c:catAx>
        <c:axId val="71333376"/>
        <c:scaling>
          <c:orientation val="minMax"/>
        </c:scaling>
        <c:axPos val="b"/>
        <c:numFmt formatCode="General" sourceLinked="1"/>
        <c:tickLblPos val="nextTo"/>
        <c:crossAx val="71334912"/>
        <c:crosses val="autoZero"/>
        <c:auto val="1"/>
        <c:lblAlgn val="ctr"/>
        <c:lblOffset val="100"/>
      </c:catAx>
      <c:valAx>
        <c:axId val="71334912"/>
        <c:scaling>
          <c:orientation val="minMax"/>
        </c:scaling>
        <c:axPos val="l"/>
        <c:majorGridlines/>
        <c:numFmt formatCode="General" sourceLinked="1"/>
        <c:tickLblPos val="nextTo"/>
        <c:crossAx val="71333376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r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0</xdr:row>
      <xdr:rowOff>0</xdr:rowOff>
    </xdr:from>
    <xdr:to>
      <xdr:col>13</xdr:col>
      <xdr:colOff>114300</xdr:colOff>
      <xdr:row>34</xdr:row>
      <xdr:rowOff>142875</xdr:rowOff>
    </xdr:to>
    <xdr:graphicFrame macro="">
      <xdr:nvGraphicFramePr>
        <xdr:cNvPr id="2056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topLeftCell="A2" workbookViewId="0">
      <selection activeCell="A24" sqref="A24"/>
    </sheetView>
  </sheetViews>
  <sheetFormatPr defaultRowHeight="12.75"/>
  <cols>
    <col min="1" max="1" width="26.5703125" customWidth="1"/>
    <col min="2" max="2" width="24" customWidth="1"/>
    <col min="3" max="3" width="24.7109375" customWidth="1"/>
    <col min="4" max="4" width="20.140625" customWidth="1"/>
    <col min="5" max="5" width="17.42578125" customWidth="1"/>
    <col min="6" max="6" width="23.140625" customWidth="1"/>
    <col min="7" max="7" width="21" customWidth="1"/>
  </cols>
  <sheetData>
    <row r="1" spans="1:6" ht="35.25" customHeight="1" thickBot="1">
      <c r="A1" s="1" t="s">
        <v>0</v>
      </c>
      <c r="B1" s="1" t="s">
        <v>2</v>
      </c>
      <c r="C1" s="2" t="s">
        <v>1</v>
      </c>
      <c r="D1" s="4" t="s">
        <v>3</v>
      </c>
      <c r="E1" s="4" t="s">
        <v>4</v>
      </c>
      <c r="F1" s="5" t="s">
        <v>5</v>
      </c>
    </row>
    <row r="2" spans="1:6">
      <c r="B2">
        <v>65000</v>
      </c>
      <c r="D2">
        <v>0</v>
      </c>
      <c r="E2">
        <f>SUM(-(B2-B3)*C3,-(B2-B4)*C4,-(B2-B5)*C5,-(B2-B6)*C6,-(B2-B7)*C7,-(B2-B8)*C8,-(B2-B9)*C9,-(B2-B10)*C10,-(B2-B11)*C11,-(B2-B12)*C12,-(B2-B13)*C13,-(B2-B14)*C14,-(B2-B15)*C15,-(B2-B16)*C16,-(B2-B17)*C17,-(B2-B18)*C18,-(B2-B19)*C19,-(B2-B20)*C20,-(B2-B21)*C21,-(B2-B22)*C22,-(B2-B23)*C23,-(B2-B24)*C24,-(B2-B25)*C25,-(B2-B26)*C26,-(B2-B27)*C27,-(B2-B28)*C28,-(B2-B29)*C29,-(B2-B30)*C30,-(B2-B31)*C31,-(B2-B32)*C32,-(B2-B33)*C33,-(B2-B34)*C34,-(B2-B35)*C35,-(B2-B36)*C36,-(B2-B37)*C37,-(B2-B38)*C38,-(B2-B39)*C39)</f>
        <v>16466180000</v>
      </c>
      <c r="F2">
        <f>ROUND(D2+E2,0)</f>
        <v>16466180000</v>
      </c>
    </row>
    <row r="3" spans="1:6">
      <c r="B3">
        <v>70000</v>
      </c>
      <c r="D3">
        <f>SUM((B3-B2)*A2)</f>
        <v>0</v>
      </c>
      <c r="E3">
        <f>SUM(-(B3-B4)*C4,-(B3-B5)*C5,-(B3-B6)*C6,-(B3-B7)*C7,-(B3-B8)*C8,-(B3-B9)*C9,-(B3-B10)*C10,-(B3-B11)*C11,-(B3-B12)*C12,-(B3-B13)*C13,-(B3-B14)*C14,-(B3-B15)*C15,-(B3-B16)*C16,-(B3-B17)*C17,-(B3-B18)*C18,-(B3-B19)*C19,-(B3-B20)*C20,-(B3-B21)*C21,-(B3-B22)*C22,-(B3-B23)*C23,-(B3-B24)*C24,-(B3-B25)*C25,-(B3-B26)*C26,-(B3-B27)*C27,-(B3-B28)*C28,-(B3-B29)*C29,-(B3-B30)*C30,-(B3-B31)*C31,-(B3-B32)*C32,-(B3-B33)*C33,-(B3-B34)*C34,-(B3-B35)*C35,-(B3-B36)*C36,-(B3-B37)*C37,-(B3-B38)*C38,-(B3-B39)*C39)</f>
        <v>15288070000</v>
      </c>
      <c r="F3">
        <f t="shared" ref="F3:F39" si="0">ROUND(D3+E3,0)</f>
        <v>15288070000</v>
      </c>
    </row>
    <row r="4" spans="1:6">
      <c r="B4">
        <v>75000</v>
      </c>
      <c r="D4">
        <f>SUM((B4-B3)*A3,(B4-B2)*A2)</f>
        <v>0</v>
      </c>
      <c r="E4">
        <f>SUM(-(B4-B5)*C5,-(B4-B6)*C6,-(B4-B7)*C7,-(B4-B8)*C8,-(B4-B9)*C9,-(B4-B10)*C10,-(B4-B11)*C11,-(B4-B12)*C12,-(B4-B13)*C13,-(B4-B14)*C14,-(B4-B15)*C15,-(B4-B16)*C16,-(B4-B17)*C17,-(B4-B18)*C18,-(B4-B19)*C19,-(B4-B20)*C20,-(B4-B21)*C21,-(B4-B22)*C22,-(B4-B23)*C23,-(B4-B24)*C24,-(B4-B25)*C25,-(B4-B26)*C26,-(B4-B27)*C27,-(B4-B28)*C28,-(B4-B29)*C29,-(B4-B30)*C30,-(B4-B31)*C31,-(B4-B32)*C32,-(B4-B33)*C33,-(B4-B34)*C34,-(B4-B35)*C35,-(B4-B36)*C36,-(B4-B37)*C37,-(B4-B38)*C38,-(B4-B39)*C39)</f>
        <v>14109960000</v>
      </c>
      <c r="F4">
        <f t="shared" si="0"/>
        <v>14109960000</v>
      </c>
    </row>
    <row r="5" spans="1:6">
      <c r="B5">
        <v>80000</v>
      </c>
      <c r="C5">
        <v>1130</v>
      </c>
      <c r="D5">
        <f>SUM((B5-B4)*A4,(B5-B3)*A3,(B5-B2)*A2)</f>
        <v>0</v>
      </c>
      <c r="E5">
        <f>SUM(-(B5-B6)*C6,-(B5-B7)*C7,-(B5-B8)*C8,-(B5-B9)*C9,-(B5-B10)*C10,-(B5-B11)*C11,-(B5-B12)*C12,-(B5-B13)*C13,-(B5-B14)*C14,-(B5-B15)*C15,-(B5-B16)*C16,-(B5-B17)*C17,-(B5-B18)*C18,-(B5-B19)*C19,-(B5-B20)*C20,-(B5-B21)*C21,-(B5-B22)*C22,-(B5-B23)*C23,-(B5-B24)*C24,-(B5-B25)*C25,-(B5-B26)*C26,-(B5-B27)*C27,-(B5-B28)*C28,-(B5-B29)*C29,-(B5-B30)*C30,-(B5-B31)*C31,-(B5-B32)*C32,-(B5-B33)*C33,-(B5-B34)*C34,-(B5-B35)*C35,-(B5-B36)*C36,-(B5-B37)*C37,-(B5-B38)*C38,-(B5-B39)*C39)</f>
        <v>12931850000</v>
      </c>
      <c r="F5">
        <f t="shared" si="0"/>
        <v>12931850000</v>
      </c>
    </row>
    <row r="6" spans="1:6">
      <c r="A6">
        <v>2</v>
      </c>
      <c r="B6">
        <v>85000</v>
      </c>
      <c r="C6">
        <v>624</v>
      </c>
      <c r="D6">
        <f>SUM((B6-B5)*A5,(B6-B4)*A4,(B6-B3)*A3,(B6-B2)*A2)</f>
        <v>0</v>
      </c>
      <c r="E6">
        <f>SUM(-(B6-B7)*C7,-(B6-B8)*C8,-(B6-B9)*C9,-(B6-B10)*C10,-(B6-B11)*C11,-(B6-B12)*C12,-(B6-B13)*C13,-(B6-B14)*C14,-(B6-B15)*C15,-(B6-B16)*C16,-(B6-B17)*C17,-(B6-B18)*C18,-(B6-B19)*C19,-(B6-B20)*C20,-(B6-B21)*C21,-(B6-B22)*C22,-(B6-B23)*C23,-(B6-B24)*C24,-(B6-B25)*C25,-(B6-B26)*C26,-(B6-B27)*C27,-(B6-B28)*C28,-(B6-B29)*C29,-(B6-B30)*C30,-(B6-B31)*C31,-(B6-B32)*C32,-(B6-B33)*C33,-(B6-B34)*C34,-(B6-B35)*C35,-(B6-B36)*C36,-(B6-B37)*C37,-(B6-B38)*C38,-(B6-B39)*C39)</f>
        <v>11759390000</v>
      </c>
      <c r="F6">
        <f t="shared" si="0"/>
        <v>11759390000</v>
      </c>
    </row>
    <row r="7" spans="1:6">
      <c r="A7">
        <v>2</v>
      </c>
      <c r="B7">
        <v>90000</v>
      </c>
      <c r="C7">
        <v>1752</v>
      </c>
      <c r="D7">
        <f>SUM((B7-B6)*A6,(B7-B5)*A5,(B7-B4)*A4,(B7-B3)*A3,(B7-B2)*A2)</f>
        <v>10000</v>
      </c>
      <c r="E7">
        <f>SUM(-(B7-B8)*C8,-(B7-B9)*C9,-(B7-B10)*C10,-(B7-B11)*C11,-(B7-B12)*C12,-(B7-B13)*C13,-(B7-B14)*C14,-(B7-B15)*C15,-(B7-B16)*C16,-(B7-B17)*C17,-(B7-B18)*C18,-(B7-B19)*C19,-(B7-B20)*C20,-(B7-B21)*C21,-(B7-B22)*C22,-(B7-B23)*C23,-(B7-B24)*C24,-(B7-B25)*C25,-(B7-B26)*C26,-(B7-B27)*C27,-(B7-B28)*C28,-(B7-B29)*C29,-(B7-B30)*C30,-(B7-B31)*C31,-(B7-B32)*C32,-(B7-B33)*C33,-(B7-B34)*C34,-(B7-B35)*C35,-(B7-B36)*C36,-(B7-B37)*C37,-(B7-B38)*C38,-(B7-B39)*C39)</f>
        <v>10590050000</v>
      </c>
      <c r="F7">
        <f t="shared" si="0"/>
        <v>10590060000</v>
      </c>
    </row>
    <row r="8" spans="1:6">
      <c r="B8">
        <v>95000</v>
      </c>
      <c r="C8">
        <v>676</v>
      </c>
      <c r="D8">
        <f>SUM((B8-B7)*A7,(B8-B6)*A6,(B8-B5)*A5,(B8-B4)*A4,(B8-B3)*A3,(B8-B2)*A2)</f>
        <v>30000</v>
      </c>
      <c r="E8">
        <f>SUM(-(B8-B9)*C9,-(B8-B10)*C10,-(B8-B11)*C11,-(B8-B12)*C12,-(B8-B13)*C13,-(B8-B14)*C14,-(B8-B15)*C15,-(B8-B16)*C16,-(B8-B17)*C17,-(B8-B18)*C18,-(B8-B19)*C19,-(B8-B20)*C20,-(B8-B21)*C21,-(B8-B22)*C22,-(B8-B23)*C23,-(B8-B24)*C24,-(B8-B25)*C25,-(B8-B26)*C26,-(B8-B27)*C27,-(B8-B28)*C28,-(B8-B29)*C29,-(B8-B30)*C30,-(B8-B31)*C31,-(B8-B32)*C32,-(B8-B33)*C33,-(B8-B34)*C34,-(B8-B35)*C35,-(B8-B36)*C36,-(B8-B37)*C37,-(B8-B38)*C38,-(B8-B39)*C39)</f>
        <v>9429470000</v>
      </c>
      <c r="F8">
        <f t="shared" si="0"/>
        <v>9429500000</v>
      </c>
    </row>
    <row r="9" spans="1:6">
      <c r="A9">
        <v>2</v>
      </c>
      <c r="B9">
        <v>100000</v>
      </c>
      <c r="C9">
        <v>4816</v>
      </c>
      <c r="D9">
        <f>SUM((B9-B8)*A8,(B9-B7)*A7,(B9-B6)*A6,(B9-B5)*A5,(B9-B4)*A4,(B9-B3)*A3,(B9-B2)*A2)</f>
        <v>50000</v>
      </c>
      <c r="E9">
        <f>SUM(-(B9-B10)*C10,-(B9-B11)*C11,-(B9-B12)*C12,-(B9-B13)*C13,-(B9-B14)*C14,-(B9-B15)*C15,-(B9-B16)*C16,-(B9-B17)*C17,-(B9-B18)*C18,-(B9-B19)*C19,-(B9-B20)*C20,-(B9-B21)*C21,-(B9-B22)*C22,-(B9-B23)*C23,-(B9-B24)*C24,-(B9-B25)*C25,-(B9-B26)*C26,-(B9-B27)*C27,-(B9-B28)*C28,-(B9-B29)*C29,-(B9-B30)*C30,-(B9-B31)*C31,-(B9-B32)*C32,-(B9-B33)*C33,-(B9-B34)*C34,-(B9-B35)*C35,-(B9-B36)*C36,-(B9-B37)*C37,-(B9-B38)*C38,-(B9-B39)*C39)</f>
        <v>8272270000</v>
      </c>
      <c r="F9">
        <f t="shared" si="0"/>
        <v>8272320000</v>
      </c>
    </row>
    <row r="10" spans="1:6">
      <c r="B10">
        <v>105000</v>
      </c>
      <c r="C10">
        <v>2072</v>
      </c>
      <c r="D10">
        <f>SUM((B10-B9)*A9,(B10-B8)*A8,(B10-B7)*A7,(B10-B6)*A6,(B10-B5)*A5,(B10-B4)*A4,(B10-B3)*A3,(B10-B2)*A2)</f>
        <v>80000</v>
      </c>
      <c r="E10">
        <f>SUM(-(B10-B11)*C11,-(B10-B12)*C12,-(B10-B13)*C13,-(B10-B14)*C14,-(B10-B15)*C15,-(B10-B16)*C16,-(B10-B17)*C17,-(B10-B18)*C18,-(B10-B19)*C19,-(B10-B20)*C20,-(B10-B21)*C21,-(B10-B22)*C22,-(B10-B23)*C23,-(B10-B24)*C24,-(B10-B25)*C25,-(B10-B26)*C26,-(B10-B27)*C27,-(B10-B28)*C28,-(B10-B29)*C29,-(B10-B30)*C30,-(B10-B31)*C31,-(B10-B32)*C32,-(B10-B33)*C33,-(B10-B34)*C34,-(B10-B35)*C35,-(B10-B36)*C36,-(B10-B37)*C37,-(B10-B38)*C38,-(B10-B39)*C39)</f>
        <v>7139150000</v>
      </c>
      <c r="F10">
        <f t="shared" si="0"/>
        <v>7139230000</v>
      </c>
    </row>
    <row r="11" spans="1:6">
      <c r="A11">
        <v>2</v>
      </c>
      <c r="B11">
        <v>110000</v>
      </c>
      <c r="C11">
        <v>4604</v>
      </c>
      <c r="D11">
        <f>SUM((B11-B10)*A10,(B11-B9)*A9,(B11-B8)*A8,(B11-B7)*A7,(B11-B6)*A6,(B11-B5)*A5,(B11-B4)*A4,(B11-B3)*A3,(B11-B2)*A2)</f>
        <v>110000</v>
      </c>
      <c r="E11">
        <f>SUM(-(B11-B12)*C12,-(B11-B13)*C13,-(B11-B14)*C14,-(B11-B15)*C15,-(B11-B16)*C16,-(B11-B17)*C17,-(B11-B18)*C18,-(B11-B19)*C19,-(B11-B20)*C20,-(B11-B21)*C21,-(B11-B22)*C22,-(B11-B23)*C23,-(B11-B24)*C24,-(B11-B25)*C25,-(B11-B26)*C26,-(B11-B27)*C27,-(B11-B28)*C28,-(B11-B29)*C29,-(B11-B30)*C30,-(B11-B31)*C31,-(B11-B32)*C32,-(B11-B33)*C33,-(B11-B34)*C34,-(B11-B35)*C35,-(B11-B36)*C36,-(B11-B37)*C37,-(B11-B38)*C38,-(B11-B39)*C39)</f>
        <v>6016390000</v>
      </c>
      <c r="F11">
        <f t="shared" si="0"/>
        <v>6016500000</v>
      </c>
    </row>
    <row r="12" spans="1:6">
      <c r="A12">
        <v>10</v>
      </c>
      <c r="B12">
        <v>115000</v>
      </c>
      <c r="C12">
        <v>2830</v>
      </c>
      <c r="D12">
        <f>SUM((B12-B11)*A11,(B12-B10)*A10,(B12-B9)*A9,(B12-B8)*A8,(B12-B7)*A7,(B12-B6)*A6,(B12-B5)*A5,(B12-B4)*A4,(B12-B3)*A3,(B12-B2)*A2)</f>
        <v>150000</v>
      </c>
      <c r="E12">
        <f>SUM(-(B12-B13)*C13,-(B12-B14)*C14,-(B12-B15)*C15,-(B12-B16)*C16,-(B12-B17)*C17,-(B12-B18)*C18,-(B12-B19)*C19,-(B12-B20)*C20,-(B12-B21)*C21,-(B12-B22)*C22,-(B12-B23)*C23,-(B12-B24)*C24,-(B12-B25)*C25,-(B12-B26)*C26,-(B12-B27)*C27,-(B12-B28)*C28,-(B12-B29)*C29,-(B12-B30)*C30,-(B12-B31)*C31,-(B12-B32)*C32,-(B12-B33)*C33,-(B12-B34)*C34,-(B12-B35)*C35,-(B12-B36)*C36,-(B12-B37)*C37,-(B12-B38)*C38,-(B12-B39)*C39)</f>
        <v>4916650000</v>
      </c>
      <c r="F12">
        <f t="shared" si="0"/>
        <v>4916800000</v>
      </c>
    </row>
    <row r="13" spans="1:6">
      <c r="A13">
        <v>28238</v>
      </c>
      <c r="B13">
        <v>120000</v>
      </c>
      <c r="C13">
        <v>20946</v>
      </c>
      <c r="D13">
        <f>SUM((B13-B12)*A12,(B13-B11)*A11,(B13-B10)*A10,(B13-B9)*A9,(B13-B8)*A8,(B13-B7)*A7,(B13-B6)*A6,(B13-B5)*A5,(B13-B4)*A4,(B13-B3)*A3,(B13-B2)*A2)</f>
        <v>240000</v>
      </c>
      <c r="E13">
        <f>SUM(-(B13-B14)*C14,-(B13-B15)*C15,-(B13-B16)*C16,-(B13-B17)*C17,-(B13-B18)*C18,-(B13-B19)*C19,-(B13-B20)*C20,-(B13-B21)*C21,-(B13-B22)*C22,-(B13-B23)*C23,-(B13-B24)*C24,-(B13-B25)*C25,-(B13-B26)*C26,-(B13-B27)*C27,-(B13-B28)*C28,-(B13-B29)*C29,-(B13-B30)*C30,-(B13-B31)*C31,-(B13-B32)*C32,-(B13-B33)*C33,-(B13-B34)*C34,-(B13-B35)*C35,-(B13-B36)*C36,-(B13-B37)*C37,-(B13-B38)*C38,-(B13-B39)*C39)</f>
        <v>3831060000</v>
      </c>
      <c r="F13">
        <f t="shared" si="0"/>
        <v>3831300000</v>
      </c>
    </row>
    <row r="14" spans="1:6">
      <c r="A14">
        <v>32</v>
      </c>
      <c r="B14">
        <v>125000</v>
      </c>
      <c r="C14">
        <v>18900</v>
      </c>
      <c r="D14">
        <f>SUM((B14-B13)*A13,(B14-B12)*A12,(B14-B11)*A11,(B14-B10)*A10,(B14-B9)*A9,(B14-B8)*A8,(B14-B7)*A7,(B14-B6)*A6,(B14-B5)*A5,(B14-B4)*A4,(B14-B3)*A3,(B14-B2)*A2)</f>
        <v>141520000</v>
      </c>
      <c r="E14">
        <f>SUM(-(B14-B15)*C15,-(B14-B16)*C16,-(B14-B17)*C17,-(B14-B18)*C18,-(B14-B19)*C19,-(B14-B20)*C20,-(B14-B21)*C21,-(B14-B22)*C22,-(B14-B23)*C23,-(B14-B24)*C24,-(B14-B25)*C25,-(B14-B26)*C26,-(B14-B27)*C27,-(B14-B28)*C28,-(B14-B29)*C29,-(B14-B30)*C30,-(B14-B31)*C31,-(B14-B32)*C32,-(B14-B33)*C33,-(B14-B34)*C34,-(B14-B35)*C35,-(B14-B36)*C36,-(B14-B37)*C37,-(B14-B38)*C38,-(B14-B39)*C39)</f>
        <v>2850200000</v>
      </c>
      <c r="F14">
        <f t="shared" si="0"/>
        <v>2991720000</v>
      </c>
    </row>
    <row r="15" spans="1:6">
      <c r="A15">
        <v>240</v>
      </c>
      <c r="B15">
        <v>130000</v>
      </c>
      <c r="C15">
        <v>30900</v>
      </c>
      <c r="D15">
        <f>SUM((B15-B14)*A14,(B15-B13)*A13,(B15-B12)*A12,(B15-B11)*A11,(B15-B10)*A10,(B15-B9)*A9,(B15-B8)*A8,(B15-B7)*A7,(B15-B6)*A6,(B15-B5)*A5,(B15-B4)*A4,(B15-B3)*A3,(B15-B2)*A2)</f>
        <v>282960000</v>
      </c>
      <c r="E15">
        <f>SUM(-(B15-B16)*C16,-(B15-B17)*C17,-(B15-B18)*C18,-(B15-B19)*C19,-(B15-B20)*C20,-(B15-B21)*C21,-(B15-B22)*C22,-(B15-B23)*C23,-(B15-B24)*C24,-(B15-B25)*C25,-(B15-B26)*C26,-(B15-B27)*C27,-(B15-B28)*C28,-(B15-B29)*C29,-(B15-B30)*C30,-(B15-B31)*C31,-(B15-B32)*C32,-(B15-B33)*C33,-(B15-B34)*C34,-(B15-B35)*C35,-(B15-B36)*C36,-(B15-B37)*C37,-(B15-B38)*C38,-(B15-B39)*C39)</f>
        <v>1963840000</v>
      </c>
      <c r="F15">
        <f t="shared" si="0"/>
        <v>2246800000</v>
      </c>
    </row>
    <row r="16" spans="1:6">
      <c r="A16">
        <v>550</v>
      </c>
      <c r="B16">
        <v>135000</v>
      </c>
      <c r="C16">
        <v>33670</v>
      </c>
      <c r="D16">
        <f>SUM((B16-B15)*A15,(B16-B14)*A14,(B16-B13)*A13,(B16-B12)*A12,(B16-B11)*A11,(B16-B10)*A10,(B16-B9)*A9,(B16-B8)*A8,(B16-B7)*A7,(B16-B6)*A6,(B16-B5)*A5,(B16-B4)*A4,(B16-B3)*A3,(B16-B2)*A2)</f>
        <v>425600000</v>
      </c>
      <c r="E16">
        <f>SUM(-(B16-B17)*C17,-(B16-B18)*C18,-(B16-B19)*C19,-(B16-B20)*C20,-(B16-B21)*C21,-(B16-B22)*C22,-(B16-B23)*C23,-(B16-B24)*C24,-(B16-B25)*C25,-(B16-B26)*C26,-(B16-B27)*C27,-(B16-B28)*C28,-(B16-B29)*C29,-(B16-B30)*C30,-(B16-B31)*C31,-(B16-B32)*C32,-(B16-B33)*C33,-(B16-B34)*C34,-(B16-B35)*C35,-(B16-B36)*C36,-(B16-B37)*C37,-(B16-B38)*C38,-(B16-B39)*C39)</f>
        <v>1231980000</v>
      </c>
      <c r="F16">
        <f t="shared" si="0"/>
        <v>1657580000</v>
      </c>
    </row>
    <row r="17" spans="1:7">
      <c r="A17">
        <v>6846</v>
      </c>
      <c r="B17">
        <v>140000</v>
      </c>
      <c r="C17">
        <v>39754</v>
      </c>
      <c r="D17">
        <f>SUM((B17-B16)*A16,(B17-B15)*A15,(B17-B14)*A14,(B17-B13)*A13,(B17-B12)*A12,(B17-B11)*A11,(B17-B10)*A10,(B17-B9)*A9,(B17-B8)*A8,(B17-B7)*A7,(B17-B6)*A6,(B17-B5)*A5,(B17-B4)*A4,(B17-B3)*A3,(B17-B2)*A2)</f>
        <v>570990000</v>
      </c>
      <c r="E17">
        <f>SUM(-(B17-B18)*C18,-(B17-B19)*C19,-(B17-B20)*C20,-(B17-B21)*C21,-(B17-B22)*C22,-(B17-B23)*C23,-(B17-B24)*C24,-(B17-B25)*C25,-(B17-B26)*C26,-(B17-B27)*C27,-(B17-B28)*C28,-(B17-B29)*C29,-(B17-B30)*C30,-(B17-B31)*C31,-(B17-B32)*C32,-(B17-B33)*C33,-(B17-B34)*C34,-(B17-B35)*C35,-(B17-B36)*C36,-(B17-B37)*C37,-(B17-B38)*C38,-(B17-B39)*C39)</f>
        <v>668470000</v>
      </c>
      <c r="F17">
        <f t="shared" si="0"/>
        <v>1239460000</v>
      </c>
    </row>
    <row r="18" spans="1:7">
      <c r="A18" s="9">
        <v>15514</v>
      </c>
      <c r="B18" s="9">
        <v>145000</v>
      </c>
      <c r="C18" s="9">
        <v>35322</v>
      </c>
      <c r="D18" s="9">
        <f>SUM((B18-B17)*A17,(B18-B16)*A16,(B18-B15)*A15,(B18-B14)*A14,(B18-B13)*A13,(B18-B12)*A12,(B18-B11)*A11,(B18-B10)*A10,(B18-B9)*A9,(B18-B8)*A8,(B18-B7)*A7,(B18-B6)*A6,(B18-B5)*A5,(B18-B4)*A4,(B18-B3)*A3,(B18-B2)*A2)</f>
        <v>750610000</v>
      </c>
      <c r="E18" s="9">
        <f>SUM(-(B18-B19)*C19,-(B18-B20)*C20,-(B18-B21)*C21,-(B18-B22)*C22,-(B18-B23)*C23,-(B18-B24)*C24,-(B18-B25)*C25,-(B18-B26)*C26,-(B18-B27)*C27,-(B18-B28)*C28,-(B18-B29)*C29,-(B18-B30)*C30,-(B18-B31)*C31,-(B18-B32)*C32,-(B18-B33)*C33,-(B18-B34)*C34,-(B18-B35)*C35,-(B18-B36)*C36,-(B18-B37)*C37,-(B18-B38)*C38,-(B18-B39)*C39)</f>
        <v>303730000</v>
      </c>
      <c r="F18" s="9">
        <f t="shared" si="0"/>
        <v>1054340000</v>
      </c>
      <c r="G18" s="3" t="s">
        <v>6</v>
      </c>
    </row>
    <row r="19" spans="1:7">
      <c r="A19" s="8">
        <v>18242</v>
      </c>
      <c r="B19" s="8">
        <v>150000</v>
      </c>
      <c r="C19" s="8">
        <v>20632</v>
      </c>
      <c r="D19" s="8">
        <f>SUM((B19-B18)*A18,(B19-B17)*A17,(B19-B16)*A16,(B19-B15)*A15,(B19-B14)*A14,(B19-B13)*A13,(B19-B12)*A12,(B19-B11)*A11,(B19-B10)*A10,(B19-B9)*A9,(B19-B8)*A8,(B19-B7)*A7,(B19-B6)*A6,(B19-B5)*A5,(B19-B4)*A4,(B19-B3)*A3,(B19-B2)*A2)</f>
        <v>1007800000</v>
      </c>
      <c r="E19" s="8">
        <f>SUM(-(B19-B20)*C20,-(B19-B21)*C21,-(B19-B22)*C22,-(B19-B23)*C23,-(B19-B24)*C24,-(B19-B25)*C25,-(B19-B26)*C26,-(B19-B27)*C27,-(B19-B28)*C28,-(B19-B29)*C29,-(B19-B30)*C30,-(B19-B31)*C31,-(B19-B32)*C32,-(B19-B33)*C33,-(B19-B34)*C34,-(B19-B35)*C35,-(B19-B36)*C36,-(B19-B37)*C37,-(B19-B38)*C38,-(B19-B39)*C39)</f>
        <v>115600000</v>
      </c>
      <c r="F19" s="8">
        <f t="shared" si="0"/>
        <v>1123400000</v>
      </c>
    </row>
    <row r="20" spans="1:7">
      <c r="A20">
        <v>25506</v>
      </c>
      <c r="B20">
        <v>155000</v>
      </c>
      <c r="C20">
        <v>11778</v>
      </c>
      <c r="D20">
        <f>SUM((B20-B19)*A19,(B20-B18)*A18,(B20-B17)*A17,(B20-B16)*A16,(B20-B15)*A15,(B20-B14)*A14,(B20-B13)*A13,(B20-B12)*A12,(B20-B11)*A11,(B20-B10)*A10,(B20-B9)*A9,(B20-B8)*A8,(B20-B7)*A7,(B20-B6)*A6,(B20-B5)*A5,(B20-B4)*A4,(B20-B3)*A3,(B20-B2)*A2)</f>
        <v>1356200000</v>
      </c>
      <c r="E20">
        <f>SUM(-(B20-B21)*C21,-(B20-B22)*C22,-(B20-B23)*C23,-(B20-B24)*C24,-(B20-B25)*C25,-(B20-B26)*C26,-(B20-B27)*C27,-(B20-B28)*C28,-(B20-B29)*C29,-(B20-B30)*C30,-(B20-B31)*C31,-(B20-B32)*C32,-(B20-B33)*C33,-(B20-B34)*C34,-(B20-B35)*C35,-(B20-B36)*C36,-(B20-B37)*C37,-(B20-B38)*C38,-(B20-B39)*C39)</f>
        <v>30630000</v>
      </c>
      <c r="F20">
        <f t="shared" si="0"/>
        <v>1386830000</v>
      </c>
    </row>
    <row r="21" spans="1:7">
      <c r="A21">
        <v>20822</v>
      </c>
      <c r="B21">
        <v>160000</v>
      </c>
      <c r="C21">
        <v>4518</v>
      </c>
      <c r="D21">
        <f>SUM((B21-B20)*A20,(B21-B19)*A19,(B21-B18)*A18,(B21-B17)*A17,(B21-B16)*A16,(B21-B15)*A15,(B21-B14)*A14,(B21-B13)*A13,(B21-B12)*A12,(B21-B11)*A11,(B21-B10)*A10,(B21-B9)*A9,(B21-B8)*A8,(B21-B7)*A7,(B21-B6)*A6,(B21-B5)*A5,(B21-B4)*A4,(B21-B3)*A3,(B21-B2)*A2)</f>
        <v>1832130000</v>
      </c>
      <c r="E21">
        <f>SUM(-(B21-B22)*C22,-(B21-B23)*C23,-(B21-B24)*C24,-(B21-B25)*C25,-(B21-B26)*C26,-(B21-B27)*C27,-(B21-B28)*C28,-(B21-B29)*C29,-(B21-B30)*C30,-(B21-B31)*C31,-(B21-B32)*C32,-(B21-B33)*C33,-(B21-B34)*C34,-(B21-B35)*C35,-(B21-B36)*C36,-(B21-B37)*C37,-(B21-B38)*C38,-(B21-B39)*C39)</f>
        <v>4550000</v>
      </c>
      <c r="F21">
        <f t="shared" si="0"/>
        <v>1836680000</v>
      </c>
    </row>
    <row r="22" spans="1:7">
      <c r="A22">
        <v>28362</v>
      </c>
      <c r="B22">
        <v>165000</v>
      </c>
      <c r="C22">
        <v>606</v>
      </c>
      <c r="D22">
        <f>SUM((B22-B21)*A21,(B22-B20)*A20,(B22-B19)*A19,(B22-B18)*A18,(B22-B17)*A17,(B22-B16)*A16,(B22-B15)*A15,(B22-B14)*A14,(B22-B13)*A13,(B22-B12)*A12,(B22-B11)*A11,(B22-B10)*A10,(B22-B9)*A9,(B22-B8)*A8,(B22-B7)*A7,(B22-B6)*A6,(B22-B5)*A5,(B22-B4)*A4,(B22-B3)*A3,(B22-B2)*A2)</f>
        <v>2412170000</v>
      </c>
      <c r="E22">
        <f>SUM(-(B22-B23)*C23,-(B22-B24)*C24,-(B22-B25)*C25,-(B22-B26)*C26,-(B22-B27)*C27,-(B22-B28)*C28,-(B22-B29)*C29,-(B22-B30)*C30,-(B22-B31)*C31,-(B22-B32)*C32,-(B22-B33)*C33,-(B22-B34)*C34,-(B22-B35)*C35,-(B22-B36)*C36,-(B22-B37)*C37,-(B22-B38)*C38,-(B22-B39)*C39)</f>
        <v>1060000</v>
      </c>
      <c r="F22">
        <f t="shared" si="0"/>
        <v>2413230000</v>
      </c>
    </row>
    <row r="23" spans="1:7">
      <c r="A23">
        <v>20220</v>
      </c>
      <c r="B23">
        <v>170000</v>
      </c>
      <c r="C23">
        <v>62</v>
      </c>
      <c r="D23">
        <f>SUM((B23-B22)*A22,(B23-B21)*A21,(B23-B20)*A20,(B23-B19)*A19,(B23-B18)*A18,(B23-B17)*A17,(B23-B16)*A16,(B23-B15)*A15,(B23-B14)*A14,(B23-B13)*A13,(B23-B12)*A12,(B23-B11)*A11,(B23-B10)*A10,(B23-B9)*A9,(B23-B8)*A8,(B23-B7)*A7,(B23-B6)*A6,(B23-B5)*A5,(B23-B4)*A4,(B23-B3)*A3,(B23-B2)*A2)</f>
        <v>3134020000</v>
      </c>
      <c r="E23">
        <f>SUM(-(B23-B24)*C24,-(B23-B25)*C25,-(B23-B26)*C26,-(B23-B27)*C27,-(B23-B28)*C28,-(B23-B29)*C29,-(B23-B30)*C30,-(B23-B31)*C31,-(B23-B32)*C32,-(B23-B33)*C33,-(B23-B34)*C34,-(B23-B35)*C35,-(B23-B36)*C36,-(B23-B37)*C37,-(B23-B38)*C38,-(B23-B39)*C39)</f>
        <v>600000</v>
      </c>
      <c r="F23">
        <f t="shared" si="0"/>
        <v>3134620000</v>
      </c>
    </row>
    <row r="24" spans="1:7">
      <c r="A24">
        <v>12064</v>
      </c>
      <c r="B24">
        <v>175000</v>
      </c>
      <c r="C24">
        <v>12</v>
      </c>
      <c r="D24">
        <f>SUM((B24-B23)*A23,(B24-B22)*A22,(B24-B21)*A21,(B24-B20)*A20,(B24-B19)*A19,(B24-B18)*A18,(B24-B17)*A17,(B24-B16)*A16,(B24-B15)*A15,(B24-B14)*A14,(B24-B13)*A13,(B24-B12)*A12,(B24-B11)*A11,(B24-B10)*A10,(B24-B9)*A9,(B24-B8)*A8,(B24-B7)*A7,(B24-B6)*A6,(B24-B5)*A5,(B24-B4)*A4,(B24-B3)*A3,(B24-B2)*A2)</f>
        <v>3956970000</v>
      </c>
      <c r="E24">
        <f>SUM(-(B24-B25)*C25,-(B24-B26)*C26,-(B24-B27)*C27,-(B24-B28)*C28,-(B24-B29)*C29,-(B24-B30)*C30,-(B24-B31)*C31,-(B24-B32)*C32,-(B24-B33)*C33,-(B24-B34)*C34,-(B24-B35)*C35,-(B24-B36)*C36,-(B24-B37)*C37,-(B24-B38)*C38,-(B24-B39)*C39)</f>
        <v>450000</v>
      </c>
      <c r="F24">
        <f t="shared" si="0"/>
        <v>3957420000</v>
      </c>
    </row>
    <row r="25" spans="1:7">
      <c r="A25">
        <v>4436</v>
      </c>
      <c r="B25">
        <v>180000</v>
      </c>
      <c r="C25">
        <v>2</v>
      </c>
      <c r="D25">
        <f>SUM((B25-B24)*A24,(B25-B23)*A23,(B25-B22)*A22,(B25-B21)*A21,(B25-B20)*A20,(B25-B19)*A19,(B25-B18)*A18,(B25-B17)*A17,(B25-B16)*A16,(B25-B15)*A15,(B25-B14)*A14,(B25-B13)*A13,(B25-B12)*A12,(B25-B11)*A11,(B25-B10)*A10,(B25-B9)*A9,(B25-B8)*A8,(B25-B7)*A7,(B25-B6)*A6,(B25-B5)*A5,(B25-B4)*A4,(B25-B3)*A3,(B25-B2)*A2)</f>
        <v>4840240000</v>
      </c>
      <c r="E25">
        <f>SUM(-(B25-B26)*C26,-(B25-B27)*C27,-(B25-B28)*C28,-(B25-B29)*C29,-(B25-B30)*C30,-(B25-B31)*C31,-(B25-B32)*C32,-(B25-B33)*C33,-(B25-B34)*C34,-(B25-B35)*C35,-(B25-B36)*C36,-(B25-B37)*C37,-(B25-B38)*C38,-(B25-B39)*C39)</f>
        <v>360000</v>
      </c>
      <c r="F25">
        <f t="shared" si="0"/>
        <v>4840600000</v>
      </c>
    </row>
    <row r="26" spans="1:7">
      <c r="A26">
        <v>2642</v>
      </c>
      <c r="B26">
        <v>185000</v>
      </c>
      <c r="D26">
        <f>SUM((B26-B25)*A25,(B26-B24)*A24,(B26-B23)*A23,(B26-B22)*A22,(B26-B21)*A21,(B26-B20)*A20,(B26-B19)*A19,(B26-B18)*A18,(B26-B17)*A17,(B26-B16)*A16,(B26-B15)*A15,(B26-B14)*A14,(B26-B13)*A13,(B26-B12)*A12,(B26-B11)*A11,(B26-B10)*A10,(B26-B9)*A9,(B26-B8)*A8,(B26-B7)*A7,(B26-B6)*A6,(B26-B5)*A5,(B26-B4)*A4,(B26-B3)*A3,(B26-B2)*A2)</f>
        <v>5745690000</v>
      </c>
      <c r="E26">
        <f>SUM(-(B26-B27)*C27,-(B26-B28)*C28,-(B26-B29)*C29,-(B26-B30)*C30,-(B26-B31)*C31,-(B26-B32)*C32,-(B26-B33)*C33,-(B26-B34)*C34,-(B26-B35)*C35,-(B26-B36)*C36,-(B26-B37)*C37,-(B26-B38)*C38,-(B26-B39)*C39)</f>
        <v>280000</v>
      </c>
      <c r="F26">
        <f t="shared" si="0"/>
        <v>5745970000</v>
      </c>
    </row>
    <row r="27" spans="1:7">
      <c r="A27">
        <v>494</v>
      </c>
      <c r="B27">
        <v>190000</v>
      </c>
      <c r="C27">
        <v>2</v>
      </c>
      <c r="D27">
        <f>SUM((B27-B26)*A26,(B27-B25)*A25,(B27-B24)*A24,(B27-B23)*A23,(B27-B22)*A22,(B27-B21)*A21,(B27-B20)*A20,(B27-B19)*A19,(B27-B18)*A18,(B27-B17)*A17,(B27-B16)*A16,(B27-B15)*A15,(B27-B14)*A14,(B27-B13)*A13,(B27-B12)*A12,(B27-B11)*A11,(B27-B10)*A10,(B27-B9)*A9,(B27-B8)*A8,(B27-B7)*A7,(B27-B6)*A6,(B27-B5)*A5,(B27-B4)*A4,(B27-B3)*A3,(B27-B2)*A2)</f>
        <v>6664350000</v>
      </c>
      <c r="E27">
        <f>SUM(-(B27-B28)*C28,-(B27-B29)*C29,-(B27-B30)*C30,-(B27-B31)*C31,-(B27-B32)*C32,-(B27-B33)*C33,-(B27-B34)*C34,-(B27-B35)*C35,-(B27-B36)*C36,-(B27-B37)*C37,-(B27-B38)*C38,-(B27-B39)*C39)</f>
        <v>200000</v>
      </c>
      <c r="F27">
        <f t="shared" si="0"/>
        <v>6664550000</v>
      </c>
    </row>
    <row r="28" spans="1:7">
      <c r="A28">
        <v>230</v>
      </c>
      <c r="B28">
        <v>195000</v>
      </c>
      <c r="D28">
        <f>SUM((B28-B27)*A27,(B28-B26)*A26,(B28-B25)*A25,(B28-B24)*A24,(B28-B23)*A23,(B28-B22)*A22,(B28-B21)*A21,(B28-B20)*A20,(B28-B19)*A19,(B28-B18)*A18,(B28-B17)*A17,(B28-B16)*A16,(B28-B15)*A15,(B28-B14)*A14,(B28-B13)*A13,(B28-B12)*A12,(B28-B11)*A11,(B28-B10)*A10,(B28-B9)*A9,(B28-B8)*A8,(B28-B7)*A7,(B28-B6)*A6,(B28-B5)*A5,(B28-B4)*A4,(B28-B3)*A3,(B28-B2)*A2)</f>
        <v>7585480000</v>
      </c>
      <c r="E28">
        <f>SUM(-(B28-B29)*C29,-(B28-B30)*C30,-(B28-B31)*C31,-(B28-B32)*C32,-(B28-B33)*C33,-(B28-B34)*C34,-(B28-B35)*C35,-(B28-B36)*C36,-(B28-B37)*C37,-(B28-B38)*C38,-(B28-B39)*C39)</f>
        <v>130000</v>
      </c>
      <c r="F28">
        <f t="shared" si="0"/>
        <v>7585610000</v>
      </c>
    </row>
    <row r="29" spans="1:7">
      <c r="A29">
        <v>750</v>
      </c>
      <c r="B29">
        <v>200000</v>
      </c>
      <c r="C29">
        <v>2</v>
      </c>
      <c r="D29">
        <f>SUM((B29-B28)*A28,(B29-B27)*A27,(B29-B26)*A26,(B29-B25)*A25,(B29-B24)*A24,(B29-B23)*A23,(B29-B22)*A22,(B29-B21)*A21,(B29-B20)*A20,(B29-B19)*A19,(B29-B18)*A18,(B29-B17)*A17,(B29-B16)*A16,(B29-B15)*A15,(B29-B14)*A14,(B29-B13)*A13,(B29-B12)*A12,(B29-B11)*A11,(B29-B10)*A10,(B29-B9)*A9,(B29-B8)*A8,(B29-B7)*A7,(B29-B6)*A6,(B29-B5)*A5,(B29-B4)*A4,(B29-B3)*A3,(B29-B2)*A2)</f>
        <v>8507760000</v>
      </c>
      <c r="E29">
        <f>SUM(-(B29-B30)*C30,-(B29-B31)*C31,-(B29-B32)*C32,-(B29-B33)*C33,-(B29-B34)*C34,-(B29-B35)*C35,-(B29-B36)*C36,-(B29-B37)*C37,-(B29-B38)*C38,-(B29-B39)*C39)</f>
        <v>60000</v>
      </c>
      <c r="F29">
        <f t="shared" si="0"/>
        <v>8507820000</v>
      </c>
    </row>
    <row r="30" spans="1:7">
      <c r="A30">
        <v>14</v>
      </c>
      <c r="B30">
        <v>205000</v>
      </c>
      <c r="C30">
        <v>12</v>
      </c>
      <c r="D30">
        <f>SUM((B30-B29)*A29,(B30-B28)*A28,(B30-B27)*A27,(B30-B26)*A26,(B30-B25)*A25,(B30-B24)*A24,(B30-B23)*A23,(B30-B22)*A22,(B30-B21)*A21,(B30-B20)*A20,(B30-B19)*A19,(B30-B18)*A18,(B30-B17)*A17,(B30-B16)*A16,(B30-B15)*A15,(B30-B14)*A14,(B30-B13)*A13,(B30-B12)*A12,(B30-B11)*A11,(B30-B10)*A10,(B30-B9)*A9,(B30-B8)*A8,(B30-B7)*A7,(B30-B6)*A6,(B30-B5)*A5,(B30-B4)*A4,(B30-B3)*A3,(B30-B2)*A2)</f>
        <v>9433790000</v>
      </c>
      <c r="E30">
        <f>SUM(-(B30-B31)*C31,-(B30-B32)*C32,-(B30-B33)*C33,-(B30-B34)*C34,-(B30-B35)*C35,-(B30-B36)*C36,-(B30-B37)*C37,-(B30-B38)*C38,-(B30-B39)*C39)</f>
        <v>0</v>
      </c>
      <c r="F30">
        <f t="shared" si="0"/>
        <v>9433790000</v>
      </c>
    </row>
    <row r="31" spans="1:7">
      <c r="A31">
        <v>20</v>
      </c>
      <c r="B31">
        <v>210000</v>
      </c>
      <c r="D31">
        <f>SUM((B31-B30)*A30,(B31-B29)*A29,(B31-B28)*A28,(B31-B27)*A27,(B31-B26)*A26,(B31-B25)*A25,(B31-B24)*A24,(B31-B23)*A23,(B31-B22)*A22,(B31-B21)*A21,(B31-B20)*A20,(B31-B19)*A19,(B31-B18)*A18,(B31-B17)*A17,(B31-B16)*A16,(B31-B15)*A15,(B31-B14)*A14,(B31-B13)*A13,(B31-B12)*A12,(B31-B11)*A11,(B31-B10)*A10,(B31-B9)*A9,(B31-B8)*A8,(B31-B7)*A7,(B31-B6)*A6,(B31-B5)*A5,(B31-B4)*A4,(B31-B3)*A3,(B31-B2)*A2)</f>
        <v>10359890000</v>
      </c>
      <c r="E31">
        <f>SUM(-(B31-B32)*C32,-(B31-B33)*C33,-(B31-B34)*C34,-(B31-B35)*C35,-(B31-B36)*C36,-(B31-B37)*C37,-(B31-B38)*C38,-(B31-B39)*C39)</f>
        <v>0</v>
      </c>
      <c r="F31">
        <f t="shared" si="0"/>
        <v>10359890000</v>
      </c>
    </row>
    <row r="32" spans="1:7">
      <c r="A32" s="6">
        <v>6</v>
      </c>
      <c r="B32" s="6">
        <v>215000</v>
      </c>
      <c r="C32" s="6"/>
      <c r="D32" s="6">
        <f>SUM((B32-B31)*A31,(B32-B30)*A30,(B32-B29)*A29,(B32-B28)*A28,(B32-B27)*A27,(B32-B26)*A26,(B32-B25)*A25,(B32-B24)*A24,(B32-B23)*A23,(B32-B22)*A22,(B32-B21)*A21,(B32-B20)*A20,(B32-B19)*A19,(B32-B18)*A18,(B32-B17)*A17,(B32-B16)*A16,(B32-B15)*A15,(B32-B14)*A14,(B32-B13)*A13,(B32-B12)*A12,(B32-B11)*A11,(B32-B10)*A10,(B32-B9)*A9,(B32-B8)*A8,(B32-B7)*A7,(B32-B6)*A6,(B32-B5)*A5,(B32-B4)*A4,(B32-B3)*A3,(B32-B2)*A2)</f>
        <v>11286090000</v>
      </c>
      <c r="E32" s="6">
        <f>SUM(-(B32-B33)*C33,-(B32-B34)*C34,-(B32-B35)*C35,-(B32-B36)*C36,-(B32-B37)*C37,-(B32-B38)*C38,-(B32-B39)*C39)</f>
        <v>0</v>
      </c>
      <c r="F32">
        <f t="shared" si="0"/>
        <v>11286090000</v>
      </c>
    </row>
    <row r="33" spans="1:6">
      <c r="A33" s="7"/>
      <c r="B33" s="6">
        <v>220000</v>
      </c>
      <c r="C33" s="7"/>
      <c r="D33" s="6">
        <f>SUM((B33-B32)*A32,(B33-B31)*A31,(B33-B30)*A30,(B33-B29)*A29,(B33-B28)*A28,(B33-B27)*A27,(B33-B26)*A26,(B33-B25)*A25,(B33-B24)*A24,(B33-B23)*A23,(B33-B22)*A22,(B33-B21)*A21,(B33-B20)*A20,(B33-B19)*A19,(B33-B18)*A18,(B33-B17)*A17,(B33-B16)*A16,(B33-B15)*A15,(B33-B14)*A14,(B33-B13)*A13,(B33-B12)*A12,(B33-B11)*A11,(B33-B10)*A10,(B33-B9)*A9,(B33-B8)*A8,(B33-B7)*A7,(B33-B6)*A6,(B33-B5)*A5,(B33-B4)*A4,(B33-B3)*A3,(B33-B2)*A2)</f>
        <v>12212320000</v>
      </c>
      <c r="E33" s="6">
        <f>SUM(-(B33-B34)*C34,-(B33-B35)*C35,-(B33-B36)*C36,-(B33-B37)*C37,-(B33-B38)*C38,-(B33-B39)*C39)</f>
        <v>0</v>
      </c>
      <c r="F33">
        <f t="shared" si="0"/>
        <v>12212320000</v>
      </c>
    </row>
    <row r="34" spans="1:6">
      <c r="A34" s="7"/>
      <c r="B34" s="6">
        <v>225000</v>
      </c>
      <c r="C34" s="7"/>
      <c r="D34" s="6">
        <f>SUM((B34-B33)*A33,(B34-B32)*A32,(B34-B31)*A31,(B34-B30)*A30,(B34-B29)*A29,(B34-B28)*A28,(B34-B27)*A27,(B34-B26)*A26,(B34-B25)*A25,(B34-B24)*A24,(B34-B23)*A23,(B34-B22)*A22,(B34-B21)*A21,(B34-B20)*A20,(B34-B19)*A19,(B34-B18)*A18,(B34-B17)*A17,(B34-B16)*A16,(B34-B15)*A15,(B34-B14)*A14,(B34-B13)*A13,(B34-B12)*A12,(B34-B11)*A11,(B34-B10)*A10,(B34-B9)*A9,(B34-B8)*A8,(B34-B7)*A7,(B34-B6)*A6,(B34-B5)*A5,(B34-B4)*A4,(B34-B3)*A3,(B34-B2)*A2)</f>
        <v>13138550000</v>
      </c>
      <c r="E34" s="6">
        <f>SUM(-(B34-B35)*C35,-(B34-B36)*C36,-(B34-B37)*C37,-(B34-B38)*C38,-(B34-B39)*C39)</f>
        <v>0</v>
      </c>
      <c r="F34">
        <f t="shared" si="0"/>
        <v>13138550000</v>
      </c>
    </row>
    <row r="35" spans="1:6">
      <c r="A35" s="7"/>
      <c r="B35" s="6">
        <v>230000</v>
      </c>
      <c r="C35" s="7"/>
      <c r="D35" s="6">
        <f>SUM((B35-B34)*A34,(B35-B33)*A33,(B35-B32)*A32,(B35-B31)*A31,(B35-B30)*A30,(B35-B29)*A29,(B35-B28)*A28,(B35-B27)*A27,(B35-B26)*A26,(B35-B25)*A25,(B35-B24)*A24,(B35-B23)*A23,(B35-B22)*A22,(B35-B21)*A21,(B35-B20)*A20,(B35-B19)*A19,(B35-B18)*A18,(B35-B17)*A17,(B35-B16)*A16,(B35-B15)*A15,(B35-B14)*A14,(B35-B13)*A13,(B35-B12)*A12,(B35-B11)*A11,(B35-B10)*A10,(B35-B9)*A9,(B35-B8)*A8,(B35-B7)*A7,(B35-B6)*A6,(B35-B5)*A5,(B35-B4)*A4,(B35-B3)*A3,(B35-B2)*A2)</f>
        <v>14064780000</v>
      </c>
      <c r="E35" s="6">
        <f>SUM(-(B35-B36)*C36,-(B35-B37)*C37,-(B35-B38)*C38,-(B35-B39)*C39)</f>
        <v>0</v>
      </c>
      <c r="F35">
        <f t="shared" si="0"/>
        <v>14064780000</v>
      </c>
    </row>
    <row r="36" spans="1:6">
      <c r="A36" s="7"/>
      <c r="B36" s="6">
        <v>235000</v>
      </c>
      <c r="C36" s="7"/>
      <c r="D36" s="6">
        <f>SUM((B36-B35)*A35,(B36-B34)*A34,(B36-B33)*A33,(B36-B32)*A32,(B36-B31)*A31,(B36-B30)*A30,(B36-B29)*A29,(B36-B28)*A28,(B36-B27)*A27,(B36-B26)*A26,(B36-B25)*A25,(B36-B24)*A24,(B36-B23)*A23,(B36-B22)*A22,(B36-B21)*A21,(B36-B20)*A20,(B36-B19)*A19,(B36-B18)*A18,(B36-B17)*A17,(B36-B16)*A16,(B36-B15)*A15,(B36-B14)*A14,(B36-B13)*A13,(B36-B12)*A12,(B36-B11)*A11,(B36-B10)*A10,(B36-B9)*A9,(B36-B8)*A8,(B36-B7)*A7,(B36-B6)*A6,(B36-B5)*A5,(B36-B4)*A4,(B36-B3)*A3,(B36-B2)*A2)</f>
        <v>14991010000</v>
      </c>
      <c r="E36" s="6">
        <f>SUM(-(B36-B37)*C37,-(B36-B38)*C38,-(B36-B39)*C39)</f>
        <v>0</v>
      </c>
      <c r="F36">
        <f t="shared" si="0"/>
        <v>14991010000</v>
      </c>
    </row>
    <row r="37" spans="1:6">
      <c r="A37" s="7"/>
      <c r="B37" s="6">
        <v>240000</v>
      </c>
      <c r="C37" s="7"/>
      <c r="D37" s="6">
        <f>SUM((B37-B36)*A36,(B37-B35)*A35,(B37-B34)*A34,(B37-B33)*A33,(B37-B32)*A32,(B37-B31)*A31,(B37-B30)*A30,(B37-B29)*A29,(B37-B28)*A28,(B37-B27)*A27,(B37-B26)*A26,(B37-B25)*A25,(B37-B24)*A24,(B37-B23)*A23,(B37-B22)*A22,(B37-B21)*A21,(B37-B20)*A20,(B37-B19)*A19,(B37-B18)*A18,(B37-B17)*A17,(B37-B16)*A16,(B37-B15)*A15,(B37-B14)*A14,(B37-B13)*A13,(B37-B12)*A12,(B37-B11)*A11,(B37-B10)*A10,(B37-B9)*A9,(B37-B8)*A8,(B37-B7)*A7,(B37-B6)*A6,(B37-B5)*A5,(B37-B4)*A4,(B37-B3)*A3,(B37-B2)*A2)</f>
        <v>15917240000</v>
      </c>
      <c r="E37" s="6">
        <f>SUM(-(B37-B38)*C38,-(B37-B39)*C39)</f>
        <v>0</v>
      </c>
      <c r="F37">
        <f t="shared" si="0"/>
        <v>15917240000</v>
      </c>
    </row>
    <row r="38" spans="1:6">
      <c r="A38" s="7"/>
      <c r="B38" s="6">
        <v>245000</v>
      </c>
      <c r="C38" s="7"/>
      <c r="D38" s="6">
        <f>SUM((B38-B37)*A37,(B38-B36)*A36,(B38-B35)*A35,(B38-B34)*A34,(B38-B33)*A33,(B38-B32)*A32,(B38-B31)*A31,(B38-B30)*A30,(B38-B29)*A29,(B38-B28)*A28,(B38-B27)*A27,(B38-B26)*A26,(B38-B25)*A25,(B38-B24)*A24,(B38-B23)*A23,(B38-B22)*A22,(B38-B21)*A21,(B38-B20)*A20,(B38-B19)*A19,(B38-B18)*A18,(B38-B17)*A17,(B38-B16)*A16,(B38-B15)*A15,(B38-B14)*A14,(B38-B13)*A13,(B38-B12)*A12,(B38-B11)*A11,(B38-B10)*A10,(B38-B9)*A9,(B38-B8)*A8,(B38-B7)*A7,(B38-B6)*A6,(B38-B5)*A5,(B38-B4)*A4,(B38-B3)*A3,(B38-B2)*A2)</f>
        <v>16843470000</v>
      </c>
      <c r="E38" s="6">
        <f>SUM(-(B38-B39)*C38)</f>
        <v>0</v>
      </c>
      <c r="F38">
        <f t="shared" si="0"/>
        <v>16843470000</v>
      </c>
    </row>
    <row r="39" spans="1:6">
      <c r="A39" s="7"/>
      <c r="B39" s="6">
        <v>250000</v>
      </c>
      <c r="C39" s="7"/>
      <c r="D39" s="6">
        <f>SUM((B39-B38)*A38,(B39-B37)*A37,(B39-B36)*A36,(B39-B35)*A35,(B39-B34)*A34,(B39-B33)*A33,(B39-B32)*A32,(B39-B31)*A31,(B39-B30)*A30,(B39-B29)*A29,(B39-B28)*A28,(B39-B27)*A27,(B39-B26)*A26,(B39-B25)*A25,(B39-B24)*A24,(B39-B23)*A23,(B39-B22)*A22,(B39-B21)*A21,(B39-B20)*A20,(B39-B19)*A19,(B39-B18)*A18,(B39-B17)*A17,(B39-B16)*A16,(B39-B15)*A15,(B39-B14)*A14,(B39-B13)*A13,(B39-B12)*A12,(B39-B11)*A11,(B39-B10)*A10,(B39-B9)*A9,(B39-B8)*A8,(B39-B7)*A7,(B39-B6)*A6,(B39-B5)*A5,(B39-B4)*A4,(B39-B3)*A3,(B39-B2)*A2)</f>
        <v>17769700000</v>
      </c>
      <c r="E39" s="6">
        <v>0</v>
      </c>
      <c r="F39">
        <f t="shared" si="0"/>
        <v>17769700000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борис</cp:lastModifiedBy>
  <dcterms:created xsi:type="dcterms:W3CDTF">1996-10-08T23:32:33Z</dcterms:created>
  <dcterms:modified xsi:type="dcterms:W3CDTF">2011-11-13T13:09:19Z</dcterms:modified>
</cp:coreProperties>
</file>